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66925"/>
  <mc:AlternateContent xmlns:mc="http://schemas.openxmlformats.org/markup-compatibility/2006">
    <mc:Choice Requires="x15">
      <x15ac:absPath xmlns:x15ac="http://schemas.microsoft.com/office/spreadsheetml/2010/11/ac" url="C:\Users\Admin\Google Drive\officeaddin\008 template language\"/>
    </mc:Choice>
  </mc:AlternateContent>
  <xr:revisionPtr revIDLastSave="0" documentId="13_ncr:1_{F3BDEF6C-316F-4799-8E00-9567A016A9E8}" xr6:coauthVersionLast="47" xr6:coauthVersionMax="47" xr10:uidLastSave="{00000000-0000-0000-0000-000000000000}"/>
  <bookViews>
    <workbookView xWindow="-108" yWindow="-108" windowWidth="30936" windowHeight="16896" activeTab="1" xr2:uid="{00000000-000D-0000-FFFF-FFFF00000000}"/>
  </bookViews>
  <sheets>
    <sheet name="Tabelle1" sheetId="1" r:id="rId1"/>
    <sheet name="Tabelle2" sheetId="2" r:id="rId2"/>
  </sheets>
  <definedNames>
    <definedName name="_xlnm.Print_Area" localSheetId="1">Tabelle2!$A$1:$L$55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2" i="2" l="1"/>
  <c r="I51" i="2"/>
  <c r="I50" i="2"/>
  <c r="I49" i="2"/>
  <c r="H52" i="2"/>
  <c r="H51" i="2"/>
  <c r="H50" i="2"/>
  <c r="H49" i="2"/>
  <c r="G52" i="2"/>
  <c r="G51" i="2"/>
  <c r="G50" i="2"/>
  <c r="G49" i="2"/>
  <c r="I48" i="2"/>
  <c r="H48" i="2"/>
  <c r="G39" i="2"/>
  <c r="K38" i="2"/>
  <c r="K37" i="2"/>
  <c r="K36" i="2"/>
  <c r="K35" i="2"/>
  <c r="K34" i="2"/>
  <c r="K33" i="2"/>
  <c r="J38" i="2"/>
  <c r="J37" i="2"/>
  <c r="J36" i="2"/>
  <c r="J35" i="2"/>
  <c r="J34" i="2"/>
  <c r="J33" i="2"/>
  <c r="H38" i="2"/>
  <c r="H37" i="2"/>
  <c r="H36" i="2"/>
  <c r="H35" i="2"/>
  <c r="H34" i="2"/>
  <c r="H33" i="2"/>
  <c r="D49" i="2"/>
  <c r="C51" i="2"/>
  <c r="C50" i="2"/>
  <c r="C49" i="2"/>
  <c r="B46" i="2"/>
  <c r="B45" i="2"/>
  <c r="B44" i="2"/>
  <c r="B43" i="2"/>
  <c r="B42" i="2"/>
  <c r="K15" i="2"/>
  <c r="H15" i="2"/>
  <c r="H9" i="2"/>
</calcChain>
</file>

<file path=xl/sharedStrings.xml><?xml version="1.0" encoding="utf-8"?>
<sst xmlns="http://schemas.openxmlformats.org/spreadsheetml/2006/main" count="101" uniqueCount="90">
  <si>
    <t>Messsystemanalyse Verfahren 2 Anova</t>
  </si>
  <si>
    <t>Messmittel</t>
  </si>
  <si>
    <t>Merkmal</t>
  </si>
  <si>
    <t>Normal</t>
  </si>
  <si>
    <t>Bez.:</t>
  </si>
  <si>
    <t>Objekt:</t>
  </si>
  <si>
    <t>Nummer:</t>
  </si>
  <si>
    <t>Aufloesung:</t>
  </si>
  <si>
    <t>Nennmass:</t>
  </si>
  <si>
    <t>Hersteller:</t>
  </si>
  <si>
    <t>Einheit:</t>
  </si>
  <si>
    <t>Akt. Datum:</t>
  </si>
  <si>
    <t>OGW:</t>
  </si>
  <si>
    <t>Bearbeiter:</t>
  </si>
  <si>
    <t>UGW:</t>
  </si>
  <si>
    <t>Toleranz:</t>
  </si>
  <si>
    <t>Pruefverfahren Beschreibung: Alle blauen Zellen koennen veraendert werden</t>
  </si>
  <si>
    <t>Ergebnis aus MSA Verfahren 1</t>
  </si>
  <si>
    <t>Anzahl der Teile n</t>
  </si>
  <si>
    <t>Messsystem ist</t>
  </si>
  <si>
    <t>Anzahl der Pruefer k</t>
  </si>
  <si>
    <t>faehig bis</t>
  </si>
  <si>
    <t>Protokoll Nr.</t>
  </si>
  <si>
    <t>Anz. Pruefungen je Pruefer / Objekt r</t>
  </si>
  <si>
    <t>akzeptabel bis</t>
  </si>
  <si>
    <t>Das Pruefmittel ist</t>
  </si>
  <si>
    <t>Bedingung n*k*r &gt;= 30</t>
  </si>
  <si>
    <t>nicht akzeptabel ab</t>
  </si>
  <si>
    <t>erfuellt</t>
  </si>
  <si>
    <t>nicht erfuellt</t>
  </si>
  <si>
    <t>Pruefer j=1</t>
  </si>
  <si>
    <t>Gerber</t>
  </si>
  <si>
    <t>Pruefer j=2</t>
  </si>
  <si>
    <t>Bohnert</t>
  </si>
  <si>
    <t>Pruefer j=3</t>
  </si>
  <si>
    <t>Zimmer</t>
  </si>
  <si>
    <t>Teil Nr.</t>
  </si>
  <si>
    <t>m=1</t>
  </si>
  <si>
    <t>m=2</t>
  </si>
  <si>
    <t>m=3</t>
  </si>
  <si>
    <t>i=1</t>
  </si>
  <si>
    <t>i=2</t>
  </si>
  <si>
    <t>i=3</t>
  </si>
  <si>
    <t>i=4</t>
  </si>
  <si>
    <t>i=5</t>
  </si>
  <si>
    <t>i=6</t>
  </si>
  <si>
    <t>i=7</t>
  </si>
  <si>
    <t>i=8</t>
  </si>
  <si>
    <t>i=9</t>
  </si>
  <si>
    <t>i=10</t>
  </si>
  <si>
    <t>Standard- abweichung</t>
  </si>
  <si>
    <t>Streubreite</t>
  </si>
  <si>
    <t>Anteil an Gesamtstreu- breite</t>
  </si>
  <si>
    <t>Anteil der Toleranz</t>
  </si>
  <si>
    <t>Einflussgroessen:</t>
  </si>
  <si>
    <t>SD</t>
  </si>
  <si>
    <t>SV</t>
  </si>
  <si>
    <t>%SV</t>
  </si>
  <si>
    <t>%T</t>
  </si>
  <si>
    <t>Teile(Part Variation) Teilestreuung:</t>
  </si>
  <si>
    <t>PV</t>
  </si>
  <si>
    <t>%PV</t>
  </si>
  <si>
    <t>Pruefer (Appraiser Variation) Vergleichspraezision</t>
  </si>
  <si>
    <t>AV</t>
  </si>
  <si>
    <t>%AV</t>
  </si>
  <si>
    <t>Wechselwirkung (Interaction):</t>
  </si>
  <si>
    <t>INT</t>
  </si>
  <si>
    <t>%IA</t>
  </si>
  <si>
    <t>Messeinrichtung (Equipment Variation) Wiederholpraezision:</t>
  </si>
  <si>
    <t>EV</t>
  </si>
  <si>
    <t>%EV</t>
  </si>
  <si>
    <t>Pruefsystemstreuung:</t>
  </si>
  <si>
    <t>GRR</t>
  </si>
  <si>
    <t>%GRR</t>
  </si>
  <si>
    <t>Gesamtstreuung (Total Variation):</t>
  </si>
  <si>
    <t>TV</t>
  </si>
  <si>
    <t>%TV</t>
  </si>
  <si>
    <t>Anzahl unterscheidbarer Klassen (min 5):</t>
  </si>
  <si>
    <t>ndc</t>
  </si>
  <si>
    <t>Das Messsystem ist faehig</t>
  </si>
  <si>
    <t>Das Messsystem ist nicht faehig</t>
  </si>
  <si>
    <t>Das Messsystem ist bedingt faehig</t>
  </si>
  <si>
    <t>(ndc) Der Messprozess ist nicht in der Lage genuegend viele Teile unterscheidbar zu messen</t>
  </si>
  <si>
    <t>(ndc) Der Messprozess ist in der Lage genuegend viele Teile unterscheidbar zu messen</t>
  </si>
  <si>
    <t>Der Einfluss durch den Pruefer ist nicht signifikant</t>
  </si>
  <si>
    <t>Der Einfluss durch den Pruefer ist  signifikant</t>
  </si>
  <si>
    <t>Der Einfluss durch die einzelnen Teile ist nicht signifikant</t>
  </si>
  <si>
    <t>Der Einfluss durch die einzelnen Teile ist signifikant</t>
  </si>
  <si>
    <t>Der Einfluss durch die Wechselwirkung Pruefer und Teil ist nicht signifikant</t>
  </si>
  <si>
    <t>Der Einfluss durch die Wechselwirkung Pruefer und Teil ist  signifikant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</si>
</sst>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 x14ac:knownFonts="1">
    <font>
      <sz val="11"/>
      <color theme="1"/>
      <name val="Calibri"/>
      <family val="2"/>
      <scheme val="minor"/>
    </font>
    <font>
      <sz val="11"/>
      <color rgb="FFFFFFFF"/>
      <name val="Calibri"/>
      <family val="2"/>
      <scheme val="minor"/>
    </font>
    <font>
      <sz val="18"/>
      <color theme="1"/>
      <name val="Calibri"/>
      <family val="2"/>
      <scheme val="minor"/>
    </font>
  </fonts>
  <fills count="4">
    <fill>
      <patternFill patternType="none"/>
    </fill>
    <fill>
      <patternFill patternType="gray125"/>
    </fill>
    <fill>
      <patternFill patternType="solid">
        <fgColor rgb="FFDCE6F1"/>
        <bgColor indexed="64"/>
      </patternFill>
    </fill>
    <fill>
      <patternFill patternType="solid">
        <fgColor rgb="FFEDEBE9"/>
        <bgColor indexed="64"/>
      </patternFill>
    </fill>
  </fills>
  <borders count="14">
    <border>
      <left/>
      <right/>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ck">
        <color auto="1"/>
      </bottom>
      <diagonal/>
    </border>
    <border>
      <left style="thick">
        <color auto="1"/>
      </left>
      <right/>
      <top/>
      <bottom/>
      <diagonal/>
    </border>
    <border>
      <left style="thick">
        <color auto="1"/>
      </left>
      <right/>
      <top/>
      <bottom style="thick">
        <color auto="1"/>
      </bottom>
      <diagonal/>
    </border>
    <border>
      <left/>
      <right style="thick">
        <color auto="1"/>
      </right>
      <top/>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s>
  <cellStyleXfs count="1">
    <xf numFmtId="0" fontId="0" fillId="0" borderId="0"/>
  </cellStyleXfs>
  <cellXfs count="36">
    <xf numFmtId="0" fontId="0" fillId="0" borderId="0" xfId="0"/>
    <xf numFmtId="0" fontId="1" fillId="0" borderId="0" xfId="0" applyFont="1"/>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2" fontId="0" fillId="2" borderId="4" xfId="0" applyNumberFormat="1" applyFill="1" applyBorder="1" applyAlignment="1">
      <alignment horizontal="center" vertical="center" wrapText="1"/>
    </xf>
    <xf numFmtId="9" fontId="0" fillId="2" borderId="4" xfId="0" applyNumberFormat="1" applyFill="1" applyBorder="1" applyAlignment="1">
      <alignment horizontal="center" vertical="center" wrapText="1"/>
    </xf>
    <xf numFmtId="0" fontId="0" fillId="2" borderId="4" xfId="0" applyFill="1" applyBorder="1" applyAlignment="1">
      <alignment horizontal="center" vertical="center" wrapText="1"/>
    </xf>
    <xf numFmtId="0" fontId="0" fillId="3" borderId="4" xfId="0" applyFill="1" applyBorder="1" applyAlignment="1">
      <alignment horizontal="center" vertical="center" wrapText="1"/>
    </xf>
    <xf numFmtId="9" fontId="0" fillId="3" borderId="4" xfId="0" applyNumberFormat="1" applyFill="1" applyBorder="1" applyAlignment="1">
      <alignment horizontal="center" vertical="center" wrapText="1"/>
    </xf>
    <xf numFmtId="2" fontId="0" fillId="3" borderId="4" xfId="0" applyNumberFormat="1" applyFill="1" applyBorder="1" applyAlignment="1">
      <alignment horizontal="center" vertical="center" wrapText="1"/>
    </xf>
    <xf numFmtId="0" fontId="0" fillId="3" borderId="2" xfId="0" applyFill="1" applyBorder="1" applyAlignment="1">
      <alignment horizontal="center" vertical="center" wrapText="1"/>
    </xf>
    <xf numFmtId="164" fontId="0" fillId="0" borderId="4" xfId="0" applyNumberFormat="1" applyBorder="1" applyAlignment="1">
      <alignment horizontal="center" vertical="center" wrapText="1"/>
    </xf>
    <xf numFmtId="164" fontId="0" fillId="3" borderId="4" xfId="0" applyNumberFormat="1" applyFill="1" applyBorder="1" applyAlignment="1">
      <alignment horizontal="center" vertical="center" wrapText="1"/>
    </xf>
    <xf numFmtId="10" fontId="0" fillId="0" borderId="4" xfId="0" applyNumberFormat="1" applyBorder="1" applyAlignment="1">
      <alignment horizontal="center" vertical="center" wrapText="1"/>
    </xf>
    <xf numFmtId="10" fontId="0" fillId="3" borderId="4" xfId="0" applyNumberFormat="1" applyFill="1" applyBorder="1" applyAlignment="1">
      <alignment horizontal="center" vertical="center" wrapText="1"/>
    </xf>
    <xf numFmtId="0" fontId="0" fillId="0" borderId="0" xfId="0" applyBorder="1" applyAlignment="1">
      <alignment horizontal="center" vertical="center" wrapText="1"/>
    </xf>
    <xf numFmtId="9" fontId="0" fillId="0" borderId="0" xfId="0" applyNumberForma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xf numFmtId="0" fontId="0" fillId="0" borderId="1" xfId="0" applyBorder="1" applyAlignment="1"/>
    <xf numFmtId="0" fontId="0" fillId="0" borderId="3" xfId="0" applyBorder="1" applyAlignment="1"/>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cellXfs>
  <cellStyles count="1">
    <cellStyle name="Standard" xfId="0" builtinId="0"/>
  </cellStyles>
  <dxfs count="8">
    <dxf>
      <fill>
        <patternFill patternType="solid">
          <fgColor indexed="64"/>
          <bgColor rgb="FFF66A6A"/>
        </patternFill>
      </fill>
    </dxf>
    <dxf>
      <fill>
        <patternFill patternType="solid">
          <fgColor indexed="64"/>
          <bgColor rgb="FF92D050"/>
        </patternFill>
      </fill>
    </dxf>
    <dxf>
      <fill>
        <patternFill patternType="solid">
          <fgColor indexed="64"/>
          <bgColor rgb="FFF66A6A"/>
        </patternFill>
      </fill>
    </dxf>
    <dxf>
      <fill>
        <patternFill patternType="solid">
          <fgColor indexed="64"/>
          <bgColor rgb="FFFFFF00"/>
        </patternFill>
      </fill>
    </dxf>
    <dxf>
      <fill>
        <patternFill patternType="solid">
          <fgColor indexed="64"/>
          <bgColor rgb="FF92D050"/>
        </patternFill>
      </fill>
    </dxf>
    <dxf>
      <fill>
        <patternFill patternType="solid">
          <fgColor indexed="64"/>
          <bgColor rgb="FFF66A6A"/>
        </patternFill>
      </fill>
    </dxf>
    <dxf>
      <fill>
        <patternFill patternType="solid">
          <fgColor indexed="64"/>
          <bgColor rgb="FFFFFF00"/>
        </patternFill>
      </fill>
    </dxf>
    <dxf>
      <fill>
        <patternFill patternType="solid">
          <fgColor indexed="64"/>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solidFill>
              <a:srgbClr val="00CC00"/>
            </a:solidFill>
            <a:ln>
              <a:noFill/>
            </a:ln>
            <a:effectLst/>
          </c:spPr>
          <c:invertIfNegative val="0"/>
          <c:val>
            <c:numRef>
              <c:f>Tabelle2!$C$49</c:f>
              <c:numCache>
                <c:formatCode>0%</c:formatCode>
                <c:ptCount val="1"/>
                <c:pt idx="0">
                  <c:v>0.1</c:v>
                </c:pt>
              </c:numCache>
            </c:numRef>
          </c:val>
          <c:extLst>
            <c:ext xmlns:c16="http://schemas.microsoft.com/office/drawing/2014/chart" uri="{C3380CC4-5D6E-409C-BE32-E72D297353CC}">
              <c16:uniqueId val="{00000006-529B-42C0-825B-0D9900C48EA9}"/>
            </c:ext>
          </c:extLst>
        </c:ser>
        <c:ser>
          <c:idx val="1"/>
          <c:order val="1"/>
          <c:spPr>
            <a:solidFill>
              <a:srgbClr val="FFFF00"/>
            </a:solidFill>
            <a:ln>
              <a:noFill/>
            </a:ln>
            <a:effectLst/>
          </c:spPr>
          <c:invertIfNegative val="0"/>
          <c:val>
            <c:numRef>
              <c:f>Tabelle2!$C$50</c:f>
              <c:numCache>
                <c:formatCode>0%</c:formatCode>
                <c:ptCount val="1"/>
                <c:pt idx="0">
                  <c:v>0.19999999999999998</c:v>
                </c:pt>
              </c:numCache>
            </c:numRef>
          </c:val>
          <c:extLst>
            <c:ext xmlns:c16="http://schemas.microsoft.com/office/drawing/2014/chart" uri="{C3380CC4-5D6E-409C-BE32-E72D297353CC}">
              <c16:uniqueId val="{00000007-529B-42C0-825B-0D9900C48EA9}"/>
            </c:ext>
          </c:extLst>
        </c:ser>
        <c:ser>
          <c:idx val="2"/>
          <c:order val="2"/>
          <c:spPr>
            <a:solidFill>
              <a:srgbClr val="FF0000"/>
            </a:solidFill>
            <a:ln>
              <a:noFill/>
            </a:ln>
            <a:effectLst/>
          </c:spPr>
          <c:invertIfNegative val="0"/>
          <c:val>
            <c:numRef>
              <c:f>Tabelle2!$C$51</c:f>
              <c:numCache>
                <c:formatCode>0%</c:formatCode>
                <c:ptCount val="1"/>
                <c:pt idx="0">
                  <c:v>0.7</c:v>
                </c:pt>
              </c:numCache>
            </c:numRef>
          </c:val>
          <c:extLst>
            <c:ext xmlns:c16="http://schemas.microsoft.com/office/drawing/2014/chart" uri="{C3380CC4-5D6E-409C-BE32-E72D297353CC}">
              <c16:uniqueId val="{00000008-529B-42C0-825B-0D9900C48EA9}"/>
            </c:ext>
          </c:extLst>
        </c:ser>
        <c:dLbls>
          <c:showLegendKey val="0"/>
          <c:showVal val="0"/>
          <c:showCatName val="0"/>
          <c:showSerName val="0"/>
          <c:showPercent val="0"/>
          <c:showBubbleSize val="0"/>
        </c:dLbls>
        <c:gapWidth val="150"/>
        <c:overlap val="100"/>
        <c:axId val="1344319639"/>
        <c:axId val="1683759352"/>
      </c:barChart>
      <c:catAx>
        <c:axId val="1344319639"/>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FFFFFF"/>
                </a:solidFill>
                <a:latin typeface="+mn-lt"/>
                <a:ea typeface="+mn-ea"/>
                <a:cs typeface="+mn-cs"/>
              </a:defRPr>
            </a:pPr>
            <a:endParaRPr lang="de-DE"/>
          </a:p>
        </c:txPr>
        <c:crossAx val="1683759352"/>
        <c:crosses val="autoZero"/>
        <c:auto val="1"/>
        <c:lblAlgn val="ctr"/>
        <c:lblOffset val="100"/>
        <c:noMultiLvlLbl val="0"/>
      </c:catAx>
      <c:valAx>
        <c:axId val="1683759352"/>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44319639"/>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000000"/>
      </a:solidFill>
      <a:prstDash val="solid"/>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solidFill>
              <a:schemeClr val="accent1"/>
            </a:solidFill>
            <a:ln>
              <a:noFill/>
            </a:ln>
            <a:effectLst/>
          </c:spPr>
          <c:invertIfNegative val="0"/>
          <c:val>
            <c:numRef>
              <c:f>Tabelle2!$D$49</c:f>
              <c:numCache>
                <c:formatCode>0%</c:formatCode>
                <c:ptCount val="1"/>
                <c:pt idx="0">
                  <c:v>0.22677825000000001</c:v>
                </c:pt>
              </c:numCache>
            </c:numRef>
          </c:val>
          <c:extLst>
            <c:ext xmlns:c16="http://schemas.microsoft.com/office/drawing/2014/chart" uri="{C3380CC4-5D6E-409C-BE32-E72D297353CC}">
              <c16:uniqueId val="{00000006-7013-4F6A-83D9-8D03E286D429}"/>
            </c:ext>
          </c:extLst>
        </c:ser>
        <c:dLbls>
          <c:showLegendKey val="0"/>
          <c:showVal val="0"/>
          <c:showCatName val="0"/>
          <c:showSerName val="0"/>
          <c:showPercent val="0"/>
          <c:showBubbleSize val="0"/>
        </c:dLbls>
        <c:gapWidth val="150"/>
        <c:overlap val="100"/>
        <c:axId val="1136471559"/>
        <c:axId val="61417304"/>
      </c:barChart>
      <c:catAx>
        <c:axId val="1136471559"/>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FFFFFF"/>
                </a:solidFill>
                <a:latin typeface="+mn-lt"/>
                <a:ea typeface="+mn-ea"/>
                <a:cs typeface="+mn-cs"/>
              </a:defRPr>
            </a:pPr>
            <a:endParaRPr lang="de-DE"/>
          </a:p>
        </c:txPr>
        <c:crossAx val="61417304"/>
        <c:crosses val="autoZero"/>
        <c:auto val="1"/>
        <c:lblAlgn val="ctr"/>
        <c:lblOffset val="100"/>
        <c:noMultiLvlLbl val="0"/>
      </c:catAx>
      <c:valAx>
        <c:axId val="6141730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FFFF"/>
                </a:solidFill>
                <a:latin typeface="+mn-lt"/>
                <a:ea typeface="+mn-ea"/>
                <a:cs typeface="+mn-cs"/>
              </a:defRPr>
            </a:pPr>
            <a:endParaRPr lang="de-DE"/>
          </a:p>
        </c:txPr>
        <c:crossAx val="1136471559"/>
        <c:crosses val="autoZero"/>
        <c:crossBetween val="between"/>
      </c:valAx>
      <c:spPr>
        <a:noFill/>
        <a:ln>
          <a:noFill/>
        </a:ln>
        <a:effectLst/>
      </c:spPr>
    </c:plotArea>
    <c:plotVisOnly val="1"/>
    <c:dispBlanksAs val="gap"/>
    <c:showDLblsOverMax val="0"/>
  </c:chart>
  <c:spPr>
    <a:noFill/>
    <a:ln w="25400" cap="flat" cmpd="sng" algn="ctr">
      <a:noFill/>
      <a:round/>
    </a:ln>
    <a:effectLst/>
  </c:spPr>
  <c:txPr>
    <a:bodyPr/>
    <a:lstStyle/>
    <a:p>
      <a:pPr>
        <a:defRPr>
          <a:solidFill>
            <a:srgbClr val="FFFFFF"/>
          </a:solidFill>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Tabelle2!$H$48</c:f>
              <c:strCache>
                <c:ptCount val="1"/>
                <c:pt idx="0">
                  <c:v>Anteil an Gesamtstreu- breite</c:v>
                </c:pt>
              </c:strCache>
            </c:strRef>
          </c:tx>
          <c:spPr>
            <a:solidFill>
              <a:schemeClr val="accent1"/>
            </a:solidFill>
            <a:ln>
              <a:noFill/>
            </a:ln>
            <a:effectLst/>
          </c:spPr>
          <c:invertIfNegative val="0"/>
          <c:cat>
            <c:strRef>
              <c:f>Tabelle2!$G$49:$G$52</c:f>
              <c:strCache>
                <c:ptCount val="4"/>
                <c:pt idx="0">
                  <c:v>%AV</c:v>
                </c:pt>
                <c:pt idx="1">
                  <c:v>%IA</c:v>
                </c:pt>
                <c:pt idx="2">
                  <c:v>%EV</c:v>
                </c:pt>
                <c:pt idx="3">
                  <c:v>%GRR</c:v>
                </c:pt>
              </c:strCache>
            </c:strRef>
          </c:cat>
          <c:val>
            <c:numRef>
              <c:f>Tabelle2!$H$49:$H$52</c:f>
              <c:numCache>
                <c:formatCode>0%</c:formatCode>
                <c:ptCount val="4"/>
                <c:pt idx="0">
                  <c:v>0.20900856905924634</c:v>
                </c:pt>
                <c:pt idx="1">
                  <c:v>0</c:v>
                </c:pt>
                <c:pt idx="2">
                  <c:v>0.18421910992352347</c:v>
                </c:pt>
                <c:pt idx="3">
                  <c:v>0.27860591541509266</c:v>
                </c:pt>
              </c:numCache>
            </c:numRef>
          </c:val>
          <c:extLst>
            <c:ext xmlns:c16="http://schemas.microsoft.com/office/drawing/2014/chart" uri="{C3380CC4-5D6E-409C-BE32-E72D297353CC}">
              <c16:uniqueId val="{00000007-5876-475A-952C-27FFCCB9A5AB}"/>
            </c:ext>
          </c:extLst>
        </c:ser>
        <c:ser>
          <c:idx val="1"/>
          <c:order val="1"/>
          <c:tx>
            <c:strRef>
              <c:f>Tabelle2!$I$48</c:f>
              <c:strCache>
                <c:ptCount val="1"/>
                <c:pt idx="0">
                  <c:v>Anteil der Toleranz</c:v>
                </c:pt>
              </c:strCache>
            </c:strRef>
          </c:tx>
          <c:spPr>
            <a:solidFill>
              <a:schemeClr val="accent2"/>
            </a:solidFill>
            <a:ln>
              <a:noFill/>
            </a:ln>
            <a:effectLst/>
          </c:spPr>
          <c:invertIfNegative val="0"/>
          <c:cat>
            <c:strRef>
              <c:f>Tabelle2!$G$49:$G$52</c:f>
              <c:strCache>
                <c:ptCount val="4"/>
                <c:pt idx="0">
                  <c:v>%AV</c:v>
                </c:pt>
                <c:pt idx="1">
                  <c:v>%IA</c:v>
                </c:pt>
                <c:pt idx="2">
                  <c:v>%EV</c:v>
                </c:pt>
                <c:pt idx="3">
                  <c:v>%GRR</c:v>
                </c:pt>
              </c:strCache>
            </c:strRef>
          </c:cat>
          <c:val>
            <c:numRef>
              <c:f>Tabelle2!$I$49:$I$52</c:f>
              <c:numCache>
                <c:formatCode>0%</c:formatCode>
                <c:ptCount val="4"/>
                <c:pt idx="0">
                  <c:v>0.17012775000000002</c:v>
                </c:pt>
                <c:pt idx="1">
                  <c:v>0</c:v>
                </c:pt>
                <c:pt idx="2">
                  <c:v>0.14994974999999999</c:v>
                </c:pt>
                <c:pt idx="3">
                  <c:v>0.22677825000000001</c:v>
                </c:pt>
              </c:numCache>
            </c:numRef>
          </c:val>
          <c:extLst>
            <c:ext xmlns:c16="http://schemas.microsoft.com/office/drawing/2014/chart" uri="{C3380CC4-5D6E-409C-BE32-E72D297353CC}">
              <c16:uniqueId val="{00000009-5876-475A-952C-27FFCCB9A5AB}"/>
            </c:ext>
          </c:extLst>
        </c:ser>
        <c:dLbls>
          <c:showLegendKey val="0"/>
          <c:showVal val="0"/>
          <c:showCatName val="0"/>
          <c:showSerName val="0"/>
          <c:showPercent val="0"/>
          <c:showBubbleSize val="0"/>
        </c:dLbls>
        <c:gapWidth val="219"/>
        <c:overlap val="-27"/>
        <c:axId val="1939958360"/>
        <c:axId val="78670536"/>
      </c:barChart>
      <c:catAx>
        <c:axId val="1939958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8670536"/>
        <c:crosses val="autoZero"/>
        <c:auto val="1"/>
        <c:lblAlgn val="ctr"/>
        <c:lblOffset val="100"/>
        <c:noMultiLvlLbl val="0"/>
      </c:catAx>
      <c:valAx>
        <c:axId val="78670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399583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rgbClr val="000000"/>
      </a:solidFill>
      <a:prstDash val="solid"/>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47</xdr:row>
      <xdr:rowOff>0</xdr:rowOff>
    </xdr:from>
    <xdr:to>
      <xdr:col>5</xdr:col>
      <xdr:colOff>0</xdr:colOff>
      <xdr:row>54</xdr:row>
      <xdr:rowOff>0</xdr:rowOff>
    </xdr:to>
    <xdr:graphicFrame macro="">
      <xdr:nvGraphicFramePr>
        <xdr:cNvPr id="2" name="Diagramm 1">
          <a:extLst>
            <a:ext uri="{FF2B5EF4-FFF2-40B4-BE49-F238E27FC236}">
              <a16:creationId xmlns:a16="http://schemas.microsoft.com/office/drawing/2014/main" id="{F156111A-635B-8630-3545-A72B8FB960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48</xdr:row>
      <xdr:rowOff>0</xdr:rowOff>
    </xdr:from>
    <xdr:to>
      <xdr:col>5</xdr:col>
      <xdr:colOff>0</xdr:colOff>
      <xdr:row>53</xdr:row>
      <xdr:rowOff>0</xdr:rowOff>
    </xdr:to>
    <xdr:graphicFrame macro="">
      <xdr:nvGraphicFramePr>
        <xdr:cNvPr id="3" name="Diagramm 2">
          <a:extLst>
            <a:ext uri="{FF2B5EF4-FFF2-40B4-BE49-F238E27FC236}">
              <a16:creationId xmlns:a16="http://schemas.microsoft.com/office/drawing/2014/main" id="{6868D388-7FA6-DD77-AA43-2E7ED9953FA6}"/>
            </a:ext>
            <a:ext uri="{147F2762-F138-4A5C-976F-8EAC2B608ADB}">
              <a16:predDERef xmlns:a16="http://schemas.microsoft.com/office/drawing/2014/main" pred="{F156111A-635B-8630-3545-A72B8FB960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47</xdr:row>
      <xdr:rowOff>0</xdr:rowOff>
    </xdr:from>
    <xdr:to>
      <xdr:col>10</xdr:col>
      <xdr:colOff>0</xdr:colOff>
      <xdr:row>54</xdr:row>
      <xdr:rowOff>0</xdr:rowOff>
    </xdr:to>
    <xdr:graphicFrame macro="">
      <xdr:nvGraphicFramePr>
        <xdr:cNvPr id="4" name="Diagramm 3">
          <a:extLst>
            <a:ext uri="{FF2B5EF4-FFF2-40B4-BE49-F238E27FC236}">
              <a16:creationId xmlns:a16="http://schemas.microsoft.com/office/drawing/2014/main" id="{51420506-7A32-DA59-36D9-A3E093FE2E3A}"/>
            </a:ext>
            <a:ext uri="{147F2762-F138-4A5C-976F-8EAC2B608ADB}">
              <a16:predDERef xmlns:a16="http://schemas.microsoft.com/office/drawing/2014/main" pred="{6868D388-7FA6-DD77-AA43-2E7ED9953F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8.886718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4EB5D-24E4-4880-93DF-11169A6E3059}">
  <dimension ref="A1:R70"/>
  <sheetViews>
    <sheetView showGridLines="0" tabSelected="1" workbookViewId="0">
      <selection activeCell="K19" sqref="K19"/>
    </sheetView>
  </sheetViews>
  <sheetFormatPr baseColWidth="10" defaultColWidth="8.88671875" defaultRowHeight="14.4" x14ac:dyDescent="0.3"/>
  <cols>
    <col min="1" max="1" width="1" customWidth="1"/>
    <col min="2" max="11" width="12.5546875" customWidth="1"/>
    <col min="12" max="12" width="1" customWidth="1"/>
  </cols>
  <sheetData>
    <row r="1" spans="1:18" ht="17.25" customHeight="1" x14ac:dyDescent="0.3">
      <c r="A1" s="23"/>
      <c r="B1" s="24"/>
      <c r="C1" s="24"/>
      <c r="D1" s="24"/>
      <c r="E1" s="24"/>
      <c r="F1" s="24"/>
      <c r="G1" s="24"/>
      <c r="H1" s="24"/>
      <c r="I1" s="24"/>
      <c r="J1" s="24"/>
      <c r="K1" s="24"/>
      <c r="L1" s="25"/>
      <c r="O1" s="1"/>
      <c r="P1" s="1"/>
      <c r="Q1" s="1"/>
      <c r="R1" s="1"/>
    </row>
    <row r="2" spans="1:18" ht="45" customHeight="1" x14ac:dyDescent="0.3">
      <c r="A2" s="19"/>
      <c r="B2" s="26"/>
      <c r="C2" s="27"/>
      <c r="D2" s="28"/>
      <c r="E2" s="29" t="s">
        <v>0</v>
      </c>
      <c r="F2" s="30"/>
      <c r="G2" s="30"/>
      <c r="H2" s="31"/>
      <c r="I2" s="26"/>
      <c r="J2" s="27"/>
      <c r="K2" s="28"/>
      <c r="L2" s="21"/>
      <c r="O2" s="1"/>
      <c r="P2" s="1"/>
      <c r="Q2" s="1"/>
      <c r="R2" s="1"/>
    </row>
    <row r="3" spans="1:18" ht="17.25" customHeight="1" x14ac:dyDescent="0.3">
      <c r="A3" s="19"/>
      <c r="B3" s="32" t="s">
        <v>1</v>
      </c>
      <c r="C3" s="33"/>
      <c r="D3" s="34"/>
      <c r="E3" s="32" t="s">
        <v>2</v>
      </c>
      <c r="F3" s="33"/>
      <c r="G3" s="33"/>
      <c r="H3" s="34"/>
      <c r="I3" s="32" t="s">
        <v>3</v>
      </c>
      <c r="J3" s="33"/>
      <c r="K3" s="34"/>
      <c r="L3" s="21"/>
      <c r="O3" s="1"/>
      <c r="P3" s="1"/>
      <c r="Q3" s="1"/>
      <c r="R3" s="1"/>
    </row>
    <row r="4" spans="1:18" ht="17.25" customHeight="1" x14ac:dyDescent="0.3">
      <c r="A4" s="19"/>
      <c r="B4" s="3" t="s">
        <v>4</v>
      </c>
      <c r="C4" s="26"/>
      <c r="D4" s="28"/>
      <c r="E4" s="3" t="s">
        <v>5</v>
      </c>
      <c r="F4" s="26"/>
      <c r="G4" s="27"/>
      <c r="H4" s="28"/>
      <c r="I4" s="3" t="s">
        <v>4</v>
      </c>
      <c r="J4" s="26"/>
      <c r="K4" s="28"/>
      <c r="L4" s="21"/>
      <c r="O4" s="1"/>
      <c r="P4" s="1"/>
      <c r="Q4" s="1"/>
      <c r="R4" s="1"/>
    </row>
    <row r="5" spans="1:18" ht="17.25" customHeight="1" x14ac:dyDescent="0.3">
      <c r="A5" s="19"/>
      <c r="B5" s="3" t="s">
        <v>6</v>
      </c>
      <c r="C5" s="26"/>
      <c r="D5" s="28"/>
      <c r="E5" s="3" t="s">
        <v>6</v>
      </c>
      <c r="F5" s="26"/>
      <c r="G5" s="27"/>
      <c r="H5" s="28"/>
      <c r="I5" s="3" t="s">
        <v>6</v>
      </c>
      <c r="J5" s="26"/>
      <c r="K5" s="28"/>
      <c r="L5" s="21"/>
      <c r="O5" s="1"/>
      <c r="P5" s="1"/>
      <c r="Q5" s="1"/>
      <c r="R5" s="1"/>
    </row>
    <row r="6" spans="1:18" ht="17.25" customHeight="1" x14ac:dyDescent="0.3">
      <c r="A6" s="19"/>
      <c r="B6" s="3" t="s">
        <v>7</v>
      </c>
      <c r="C6" s="26"/>
      <c r="D6" s="28"/>
      <c r="E6" s="3" t="s">
        <v>4</v>
      </c>
      <c r="F6" s="26"/>
      <c r="G6" s="27"/>
      <c r="H6" s="28"/>
      <c r="I6" s="3" t="s">
        <v>8</v>
      </c>
      <c r="J6" s="26"/>
      <c r="K6" s="28"/>
      <c r="L6" s="21"/>
      <c r="O6" s="1"/>
      <c r="P6" s="1"/>
      <c r="Q6" s="1"/>
      <c r="R6" s="1"/>
    </row>
    <row r="7" spans="1:18" ht="17.25" customHeight="1" x14ac:dyDescent="0.3">
      <c r="A7" s="19"/>
      <c r="B7" s="3" t="s">
        <v>9</v>
      </c>
      <c r="C7" s="26"/>
      <c r="D7" s="28"/>
      <c r="E7" s="3" t="s">
        <v>10</v>
      </c>
      <c r="F7" s="26"/>
      <c r="G7" s="27"/>
      <c r="H7" s="28"/>
      <c r="I7" s="3" t="s">
        <v>10</v>
      </c>
      <c r="J7" s="26"/>
      <c r="K7" s="28"/>
      <c r="L7" s="21"/>
      <c r="O7" s="1"/>
      <c r="P7" s="1"/>
      <c r="Q7" s="1"/>
      <c r="R7" s="1"/>
    </row>
    <row r="8" spans="1:18" ht="17.25" customHeight="1" x14ac:dyDescent="0.3">
      <c r="A8" s="19"/>
      <c r="B8" s="3" t="s">
        <v>11</v>
      </c>
      <c r="C8" s="26"/>
      <c r="D8" s="28"/>
      <c r="E8" s="3" t="s">
        <v>12</v>
      </c>
      <c r="F8" s="5">
        <v>4</v>
      </c>
      <c r="G8" s="3"/>
      <c r="H8" s="3"/>
      <c r="I8" s="3"/>
      <c r="J8" s="26"/>
      <c r="K8" s="28"/>
      <c r="L8" s="21"/>
      <c r="O8" s="1"/>
      <c r="P8" s="1"/>
      <c r="Q8" s="1"/>
      <c r="R8" s="1"/>
    </row>
    <row r="9" spans="1:18" ht="17.25" customHeight="1" x14ac:dyDescent="0.3">
      <c r="A9" s="19"/>
      <c r="B9" s="3" t="s">
        <v>13</v>
      </c>
      <c r="C9" s="26"/>
      <c r="D9" s="28"/>
      <c r="E9" s="3" t="s">
        <v>14</v>
      </c>
      <c r="F9" s="5">
        <v>-4</v>
      </c>
      <c r="G9" s="3" t="s">
        <v>15</v>
      </c>
      <c r="H9" s="10">
        <f>$F$8-$F$9</f>
        <v>8</v>
      </c>
      <c r="I9" s="3"/>
      <c r="J9" s="26"/>
      <c r="K9" s="28"/>
      <c r="L9" s="21"/>
      <c r="O9" s="1"/>
      <c r="P9" s="1"/>
      <c r="Q9" s="1"/>
      <c r="R9" s="1"/>
    </row>
    <row r="10" spans="1:18" ht="17.25" customHeight="1" x14ac:dyDescent="0.3">
      <c r="A10" s="19"/>
      <c r="B10" s="26" t="s">
        <v>16</v>
      </c>
      <c r="C10" s="27"/>
      <c r="D10" s="27"/>
      <c r="E10" s="27"/>
      <c r="F10" s="27"/>
      <c r="G10" s="27"/>
      <c r="H10" s="27"/>
      <c r="I10" s="27"/>
      <c r="J10" s="27"/>
      <c r="K10" s="28"/>
      <c r="L10" s="21"/>
      <c r="O10" s="1"/>
      <c r="P10" s="1"/>
      <c r="Q10" s="1"/>
      <c r="R10" s="1"/>
    </row>
    <row r="11" spans="1:18" ht="17.25" customHeight="1" x14ac:dyDescent="0.3">
      <c r="A11" s="19"/>
      <c r="B11" s="16"/>
      <c r="C11" s="16"/>
      <c r="D11" s="16"/>
      <c r="E11" s="16"/>
      <c r="F11" s="16"/>
      <c r="G11" s="16"/>
      <c r="H11" s="16"/>
      <c r="I11" s="16"/>
      <c r="J11" s="16"/>
      <c r="K11" s="16"/>
      <c r="L11" s="21"/>
      <c r="O11" s="1"/>
      <c r="P11" s="1"/>
      <c r="Q11" s="1"/>
      <c r="R11" s="1"/>
    </row>
    <row r="12" spans="1:18" ht="17.25" customHeight="1" x14ac:dyDescent="0.3">
      <c r="A12" s="19"/>
      <c r="B12" s="32" t="s">
        <v>17</v>
      </c>
      <c r="C12" s="33"/>
      <c r="D12" s="34"/>
      <c r="E12" s="32" t="s">
        <v>18</v>
      </c>
      <c r="F12" s="33"/>
      <c r="G12" s="34"/>
      <c r="H12" s="8">
        <v>10</v>
      </c>
      <c r="I12" s="32" t="s">
        <v>19</v>
      </c>
      <c r="J12" s="33"/>
      <c r="K12" s="34"/>
      <c r="L12" s="21"/>
      <c r="O12" s="1"/>
      <c r="P12" s="1"/>
      <c r="Q12" s="1"/>
      <c r="R12" s="1"/>
    </row>
    <row r="13" spans="1:18" ht="17.25" customHeight="1" x14ac:dyDescent="0.3">
      <c r="A13" s="19"/>
      <c r="B13" s="26"/>
      <c r="C13" s="27"/>
      <c r="D13" s="28"/>
      <c r="E13" s="32" t="s">
        <v>20</v>
      </c>
      <c r="F13" s="33"/>
      <c r="G13" s="34"/>
      <c r="H13" s="8">
        <v>3</v>
      </c>
      <c r="I13" s="32" t="s">
        <v>21</v>
      </c>
      <c r="J13" s="34"/>
      <c r="K13" s="6">
        <v>0.1</v>
      </c>
      <c r="L13" s="21"/>
      <c r="O13" s="1"/>
      <c r="P13" s="1"/>
      <c r="Q13" s="1"/>
      <c r="R13" s="1"/>
    </row>
    <row r="14" spans="1:18" ht="17.25" customHeight="1" x14ac:dyDescent="0.3">
      <c r="A14" s="19"/>
      <c r="B14" s="32" t="s">
        <v>22</v>
      </c>
      <c r="C14" s="34"/>
      <c r="D14" s="3"/>
      <c r="E14" s="32" t="s">
        <v>23</v>
      </c>
      <c r="F14" s="33"/>
      <c r="G14" s="34"/>
      <c r="H14" s="8">
        <v>3</v>
      </c>
      <c r="I14" s="32" t="s">
        <v>24</v>
      </c>
      <c r="J14" s="34"/>
      <c r="K14" s="6">
        <v>0.3</v>
      </c>
      <c r="L14" s="21"/>
      <c r="O14" s="1"/>
      <c r="P14" s="1"/>
      <c r="Q14" s="1"/>
      <c r="R14" s="1"/>
    </row>
    <row r="15" spans="1:18" ht="17.25" customHeight="1" x14ac:dyDescent="0.3">
      <c r="A15" s="19"/>
      <c r="B15" s="32" t="s">
        <v>25</v>
      </c>
      <c r="C15" s="34"/>
      <c r="D15" s="3"/>
      <c r="E15" s="32" t="s">
        <v>26</v>
      </c>
      <c r="F15" s="33"/>
      <c r="G15" s="34"/>
      <c r="H15" s="3" t="str">
        <f>IF(($H$12*$H$13*$H$14)&gt;29,$P$15, $Q$15)</f>
        <v>erfuellt</v>
      </c>
      <c r="I15" s="32" t="s">
        <v>27</v>
      </c>
      <c r="J15" s="34"/>
      <c r="K15" s="9">
        <f>($K$14)</f>
        <v>0.3</v>
      </c>
      <c r="L15" s="21"/>
      <c r="O15" s="1"/>
      <c r="P15" s="1" t="s">
        <v>28</v>
      </c>
      <c r="Q15" s="1" t="s">
        <v>29</v>
      </c>
      <c r="R15" s="1"/>
    </row>
    <row r="16" spans="1:18" ht="17.25" customHeight="1" x14ac:dyDescent="0.3">
      <c r="A16" s="19"/>
      <c r="B16" s="16"/>
      <c r="C16" s="16"/>
      <c r="D16" s="16"/>
      <c r="E16" s="16"/>
      <c r="F16" s="16"/>
      <c r="G16" s="16"/>
      <c r="H16" s="16"/>
      <c r="I16" s="16"/>
      <c r="J16" s="16"/>
      <c r="K16" s="16"/>
      <c r="L16" s="21"/>
      <c r="O16" s="1"/>
      <c r="P16" s="1"/>
      <c r="Q16" s="1"/>
      <c r="R16" s="1"/>
    </row>
    <row r="17" spans="1:18" ht="17.25" customHeight="1" x14ac:dyDescent="0.3">
      <c r="A17" s="19"/>
      <c r="B17" s="16"/>
      <c r="C17" s="3" t="s">
        <v>30</v>
      </c>
      <c r="D17" s="32" t="s">
        <v>31</v>
      </c>
      <c r="E17" s="34"/>
      <c r="F17" s="3" t="s">
        <v>32</v>
      </c>
      <c r="G17" s="32" t="s">
        <v>33</v>
      </c>
      <c r="H17" s="34"/>
      <c r="I17" s="3" t="s">
        <v>34</v>
      </c>
      <c r="J17" s="32" t="s">
        <v>35</v>
      </c>
      <c r="K17" s="34"/>
      <c r="L17" s="21"/>
      <c r="O17" s="1"/>
      <c r="P17" s="1"/>
      <c r="Q17" s="1"/>
      <c r="R17" s="1"/>
    </row>
    <row r="18" spans="1:18" ht="17.25" customHeight="1" x14ac:dyDescent="0.3">
      <c r="A18" s="19"/>
      <c r="B18" s="3" t="s">
        <v>36</v>
      </c>
      <c r="C18" s="2" t="s">
        <v>37</v>
      </c>
      <c r="D18" s="2" t="s">
        <v>38</v>
      </c>
      <c r="E18" s="2" t="s">
        <v>39</v>
      </c>
      <c r="F18" s="2" t="s">
        <v>37</v>
      </c>
      <c r="G18" s="2" t="s">
        <v>38</v>
      </c>
      <c r="H18" s="2" t="s">
        <v>39</v>
      </c>
      <c r="I18" s="2" t="s">
        <v>37</v>
      </c>
      <c r="J18" s="2" t="s">
        <v>38</v>
      </c>
      <c r="K18" s="2" t="s">
        <v>39</v>
      </c>
      <c r="L18" s="21"/>
      <c r="O18" s="1"/>
      <c r="P18" s="1"/>
      <c r="Q18" s="1"/>
      <c r="R18" s="1"/>
    </row>
    <row r="19" spans="1:18" ht="17.25" customHeight="1" x14ac:dyDescent="0.3">
      <c r="A19" s="19"/>
      <c r="B19" s="3" t="s">
        <v>40</v>
      </c>
      <c r="C19" s="7">
        <v>0.28999999999999998</v>
      </c>
      <c r="D19" s="7">
        <v>0.41</v>
      </c>
      <c r="E19" s="7">
        <v>0.64</v>
      </c>
      <c r="F19" s="7">
        <v>0.08</v>
      </c>
      <c r="G19" s="7">
        <v>0.25</v>
      </c>
      <c r="H19" s="7">
        <v>7.0000000000000007E-2</v>
      </c>
      <c r="I19" s="7">
        <v>0.04</v>
      </c>
      <c r="J19" s="7">
        <v>-0.11</v>
      </c>
      <c r="K19" s="7">
        <v>-0.15</v>
      </c>
      <c r="L19" s="21"/>
      <c r="O19" s="1"/>
      <c r="P19" s="1"/>
      <c r="Q19" s="1"/>
      <c r="R19" s="1"/>
    </row>
    <row r="20" spans="1:18" ht="17.25" customHeight="1" x14ac:dyDescent="0.3">
      <c r="A20" s="19"/>
      <c r="B20" s="3" t="s">
        <v>41</v>
      </c>
      <c r="C20" s="7">
        <v>-0.56000000000000005</v>
      </c>
      <c r="D20" s="7">
        <v>-0.68</v>
      </c>
      <c r="E20" s="7">
        <v>-0.57999999999999996</v>
      </c>
      <c r="F20" s="7">
        <v>-0.47</v>
      </c>
      <c r="G20" s="7">
        <v>-1.22</v>
      </c>
      <c r="H20" s="7">
        <v>-0.68</v>
      </c>
      <c r="I20" s="7">
        <v>-1.38</v>
      </c>
      <c r="J20" s="7">
        <v>-1.1299999999999999</v>
      </c>
      <c r="K20" s="7">
        <v>-0.96</v>
      </c>
      <c r="L20" s="21"/>
      <c r="O20" s="1"/>
      <c r="P20" s="1"/>
      <c r="Q20" s="1"/>
      <c r="R20" s="1"/>
    </row>
    <row r="21" spans="1:18" ht="17.25" customHeight="1" x14ac:dyDescent="0.3">
      <c r="A21" s="19"/>
      <c r="B21" s="3" t="s">
        <v>42</v>
      </c>
      <c r="C21" s="7">
        <v>1.34</v>
      </c>
      <c r="D21" s="7">
        <v>1.17</v>
      </c>
      <c r="E21" s="7">
        <v>1.27</v>
      </c>
      <c r="F21" s="7">
        <v>1.19</v>
      </c>
      <c r="G21" s="7">
        <v>0.94</v>
      </c>
      <c r="H21" s="7">
        <v>1.34</v>
      </c>
      <c r="I21" s="7">
        <v>0.88</v>
      </c>
      <c r="J21" s="7">
        <v>1.0900000000000001</v>
      </c>
      <c r="K21" s="7">
        <v>0.67</v>
      </c>
      <c r="L21" s="21"/>
      <c r="O21" s="1"/>
      <c r="P21" s="1"/>
      <c r="Q21" s="1"/>
      <c r="R21" s="1"/>
    </row>
    <row r="22" spans="1:18" ht="17.25" customHeight="1" x14ac:dyDescent="0.3">
      <c r="A22" s="19"/>
      <c r="B22" s="3" t="s">
        <v>43</v>
      </c>
      <c r="C22" s="7">
        <v>0.47</v>
      </c>
      <c r="D22" s="7">
        <v>0.5</v>
      </c>
      <c r="E22" s="7">
        <v>0.64</v>
      </c>
      <c r="F22" s="7">
        <v>0.01</v>
      </c>
      <c r="G22" s="7">
        <v>1.03</v>
      </c>
      <c r="H22" s="7">
        <v>0.2</v>
      </c>
      <c r="I22" s="7">
        <v>0.14000000000000001</v>
      </c>
      <c r="J22" s="7">
        <v>0.2</v>
      </c>
      <c r="K22" s="7">
        <v>0.11</v>
      </c>
      <c r="L22" s="21"/>
      <c r="O22" s="1"/>
      <c r="P22" s="1"/>
      <c r="Q22" s="1"/>
      <c r="R22" s="1"/>
    </row>
    <row r="23" spans="1:18" ht="17.25" customHeight="1" x14ac:dyDescent="0.3">
      <c r="A23" s="19"/>
      <c r="B23" s="3" t="s">
        <v>44</v>
      </c>
      <c r="C23" s="7">
        <v>-0.8</v>
      </c>
      <c r="D23" s="7">
        <v>-0.92</v>
      </c>
      <c r="E23" s="7">
        <v>-0.84</v>
      </c>
      <c r="F23" s="7">
        <v>-0.56000000000000005</v>
      </c>
      <c r="G23" s="7">
        <v>-1.2</v>
      </c>
      <c r="H23" s="7">
        <v>-1.28</v>
      </c>
      <c r="I23" s="7">
        <v>-1.46</v>
      </c>
      <c r="J23" s="7">
        <v>-1.07</v>
      </c>
      <c r="K23" s="7">
        <v>-1.45</v>
      </c>
      <c r="L23" s="21"/>
      <c r="O23" s="1"/>
      <c r="P23" s="1"/>
      <c r="Q23" s="1"/>
      <c r="R23" s="1"/>
    </row>
    <row r="24" spans="1:18" ht="17.25" customHeight="1" x14ac:dyDescent="0.3">
      <c r="A24" s="19"/>
      <c r="B24" s="3" t="s">
        <v>45</v>
      </c>
      <c r="C24" s="7">
        <v>0.02</v>
      </c>
      <c r="D24" s="7">
        <v>-0.11</v>
      </c>
      <c r="E24" s="7">
        <v>-0.21</v>
      </c>
      <c r="F24" s="7">
        <v>-0.2</v>
      </c>
      <c r="G24" s="7">
        <v>0.22</v>
      </c>
      <c r="H24" s="7">
        <v>0.06</v>
      </c>
      <c r="I24" s="7">
        <v>-0.28999999999999998</v>
      </c>
      <c r="J24" s="7">
        <v>-0.67</v>
      </c>
      <c r="K24" s="7">
        <v>-0.49</v>
      </c>
      <c r="L24" s="21"/>
      <c r="O24" s="1"/>
      <c r="P24" s="1"/>
      <c r="Q24" s="1"/>
      <c r="R24" s="1"/>
    </row>
    <row r="25" spans="1:18" ht="17.25" customHeight="1" x14ac:dyDescent="0.3">
      <c r="A25" s="19"/>
      <c r="B25" s="3" t="s">
        <v>46</v>
      </c>
      <c r="C25" s="7">
        <v>0.59</v>
      </c>
      <c r="D25" s="7">
        <v>0.75</v>
      </c>
      <c r="E25" s="7">
        <v>0.66</v>
      </c>
      <c r="F25" s="7">
        <v>0.47</v>
      </c>
      <c r="G25" s="7">
        <v>0.55000000000000004</v>
      </c>
      <c r="H25" s="7">
        <v>0.83</v>
      </c>
      <c r="I25" s="7">
        <v>0.02</v>
      </c>
      <c r="J25" s="7">
        <v>0.01</v>
      </c>
      <c r="K25" s="7">
        <v>0.21</v>
      </c>
      <c r="L25" s="21"/>
      <c r="O25" s="1"/>
      <c r="P25" s="1"/>
      <c r="Q25" s="1"/>
      <c r="R25" s="1"/>
    </row>
    <row r="26" spans="1:18" ht="17.25" customHeight="1" x14ac:dyDescent="0.3">
      <c r="A26" s="19"/>
      <c r="B26" s="3" t="s">
        <v>47</v>
      </c>
      <c r="C26" s="7">
        <v>-0.31</v>
      </c>
      <c r="D26" s="7">
        <v>-0.2</v>
      </c>
      <c r="E26" s="7">
        <v>-0.17</v>
      </c>
      <c r="F26" s="7">
        <v>-0.63</v>
      </c>
      <c r="G26" s="7">
        <v>0.08</v>
      </c>
      <c r="H26" s="7">
        <v>-0.34</v>
      </c>
      <c r="I26" s="7">
        <v>-0.46</v>
      </c>
      <c r="J26" s="7">
        <v>-0.56000000000000005</v>
      </c>
      <c r="K26" s="7">
        <v>-0.49</v>
      </c>
      <c r="L26" s="21"/>
      <c r="O26" s="1"/>
      <c r="P26" s="1"/>
      <c r="Q26" s="1"/>
      <c r="R26" s="1"/>
    </row>
    <row r="27" spans="1:18" ht="17.25" customHeight="1" x14ac:dyDescent="0.3">
      <c r="A27" s="19"/>
      <c r="B27" s="3" t="s">
        <v>48</v>
      </c>
      <c r="C27" s="7">
        <v>2.2599999999999998</v>
      </c>
      <c r="D27" s="7">
        <v>1.99</v>
      </c>
      <c r="E27" s="7">
        <v>2.0099999999999998</v>
      </c>
      <c r="F27" s="7">
        <v>1.8</v>
      </c>
      <c r="G27" s="7">
        <v>2.12</v>
      </c>
      <c r="H27" s="7">
        <v>2.19</v>
      </c>
      <c r="I27" s="7">
        <v>1.77</v>
      </c>
      <c r="J27" s="7">
        <v>1.45</v>
      </c>
      <c r="K27" s="7">
        <v>1.87</v>
      </c>
      <c r="L27" s="21"/>
      <c r="O27" s="1"/>
      <c r="P27" s="1"/>
      <c r="Q27" s="1"/>
      <c r="R27" s="1"/>
    </row>
    <row r="28" spans="1:18" ht="17.25" customHeight="1" x14ac:dyDescent="0.3">
      <c r="A28" s="19"/>
      <c r="B28" s="3" t="s">
        <v>49</v>
      </c>
      <c r="C28" s="7">
        <v>-1.36</v>
      </c>
      <c r="D28" s="7">
        <v>-1.25</v>
      </c>
      <c r="E28" s="7">
        <v>-1.31</v>
      </c>
      <c r="F28" s="7">
        <v>-1.68</v>
      </c>
      <c r="G28" s="7">
        <v>-1.62</v>
      </c>
      <c r="H28" s="7">
        <v>-1.5</v>
      </c>
      <c r="I28" s="7">
        <v>-1.49</v>
      </c>
      <c r="J28" s="7">
        <v>-1.77</v>
      </c>
      <c r="K28" s="7">
        <v>-2.16</v>
      </c>
      <c r="L28" s="21"/>
      <c r="O28" s="1"/>
      <c r="P28" s="1"/>
      <c r="Q28" s="1"/>
      <c r="R28" s="1"/>
    </row>
    <row r="29" spans="1:18" ht="8.25" customHeight="1" x14ac:dyDescent="0.3">
      <c r="A29" s="19"/>
      <c r="B29" s="16"/>
      <c r="C29" s="16"/>
      <c r="D29" s="16"/>
      <c r="E29" s="16"/>
      <c r="F29" s="16"/>
      <c r="G29" s="16"/>
      <c r="H29" s="16"/>
      <c r="I29" s="16"/>
      <c r="J29" s="16"/>
      <c r="K29" s="16"/>
      <c r="L29" s="21"/>
      <c r="O29" s="1"/>
      <c r="P29" s="1"/>
      <c r="Q29" s="1"/>
      <c r="R29" s="1"/>
    </row>
    <row r="30" spans="1:18" ht="8.25" customHeight="1" x14ac:dyDescent="0.3">
      <c r="A30" s="19"/>
      <c r="B30" s="16"/>
      <c r="C30" s="16"/>
      <c r="D30" s="16"/>
      <c r="E30" s="16"/>
      <c r="F30" s="16"/>
      <c r="G30" s="16"/>
      <c r="H30" s="16"/>
      <c r="I30" s="16"/>
      <c r="J30" s="16"/>
      <c r="K30" s="16"/>
      <c r="L30" s="21"/>
      <c r="O30" s="1"/>
      <c r="P30" s="1"/>
      <c r="Q30" s="1"/>
      <c r="R30" s="1"/>
    </row>
    <row r="31" spans="1:18" ht="45" customHeight="1" x14ac:dyDescent="0.3">
      <c r="A31" s="19"/>
      <c r="B31" s="16"/>
      <c r="C31" s="16"/>
      <c r="D31" s="16"/>
      <c r="E31" s="16"/>
      <c r="F31" s="16"/>
      <c r="G31" s="3" t="s">
        <v>50</v>
      </c>
      <c r="H31" s="3" t="s">
        <v>51</v>
      </c>
      <c r="I31" s="3"/>
      <c r="J31" s="3" t="s">
        <v>52</v>
      </c>
      <c r="K31" s="3" t="s">
        <v>53</v>
      </c>
      <c r="L31" s="21"/>
      <c r="O31" s="1"/>
      <c r="P31" s="1"/>
      <c r="Q31" s="1"/>
      <c r="R31" s="1"/>
    </row>
    <row r="32" spans="1:18" ht="17.25" customHeight="1" x14ac:dyDescent="0.3">
      <c r="A32" s="19"/>
      <c r="B32" s="32" t="s">
        <v>54</v>
      </c>
      <c r="C32" s="33"/>
      <c r="D32" s="33"/>
      <c r="E32" s="34"/>
      <c r="F32" s="4"/>
      <c r="G32" s="12" t="s">
        <v>55</v>
      </c>
      <c r="H32" s="12" t="s">
        <v>56</v>
      </c>
      <c r="I32" s="3"/>
      <c r="J32" s="14" t="s">
        <v>57</v>
      </c>
      <c r="K32" s="14" t="s">
        <v>58</v>
      </c>
      <c r="L32" s="21"/>
      <c r="O32" s="1"/>
      <c r="P32" s="1"/>
      <c r="Q32" s="1"/>
      <c r="R32" s="1"/>
    </row>
    <row r="33" spans="1:18" ht="17.25" customHeight="1" x14ac:dyDescent="0.3">
      <c r="A33" s="19"/>
      <c r="B33" s="32" t="s">
        <v>59</v>
      </c>
      <c r="C33" s="33"/>
      <c r="D33" s="33"/>
      <c r="E33" s="34"/>
      <c r="F33" s="4" t="s">
        <v>60</v>
      </c>
      <c r="G33" s="13">
        <v>1.042327</v>
      </c>
      <c r="H33" s="13">
        <f>$G$33*6</f>
        <v>6.2539619999999996</v>
      </c>
      <c r="I33" s="3" t="s">
        <v>61</v>
      </c>
      <c r="J33" s="15">
        <f>$H$33/$H$38</f>
        <v>0.96040449645259385</v>
      </c>
      <c r="K33" s="15">
        <f>$H$33/$H$9</f>
        <v>0.78174524999999995</v>
      </c>
      <c r="L33" s="21"/>
      <c r="O33" s="1"/>
      <c r="P33" s="1"/>
      <c r="Q33" s="1"/>
      <c r="R33" s="1"/>
    </row>
    <row r="34" spans="1:18" ht="17.25" customHeight="1" x14ac:dyDescent="0.3">
      <c r="A34" s="19"/>
      <c r="B34" s="32" t="s">
        <v>62</v>
      </c>
      <c r="C34" s="33"/>
      <c r="D34" s="33"/>
      <c r="E34" s="34"/>
      <c r="F34" s="4" t="s">
        <v>63</v>
      </c>
      <c r="G34" s="13">
        <v>0.22683700000000001</v>
      </c>
      <c r="H34" s="13">
        <f>$G$34*6</f>
        <v>1.3610220000000002</v>
      </c>
      <c r="I34" s="3" t="s">
        <v>64</v>
      </c>
      <c r="J34" s="15">
        <f>$H$34/$H$38</f>
        <v>0.20900856905924634</v>
      </c>
      <c r="K34" s="15">
        <f>$H$34/$H$9</f>
        <v>0.17012775000000002</v>
      </c>
      <c r="L34" s="21"/>
      <c r="O34" s="1"/>
      <c r="P34" s="1"/>
      <c r="Q34" s="1"/>
      <c r="R34" s="1"/>
    </row>
    <row r="35" spans="1:18" ht="17.25" customHeight="1" x14ac:dyDescent="0.3">
      <c r="A35" s="19"/>
      <c r="B35" s="32" t="s">
        <v>65</v>
      </c>
      <c r="C35" s="33"/>
      <c r="D35" s="33"/>
      <c r="E35" s="34"/>
      <c r="F35" s="4" t="s">
        <v>66</v>
      </c>
      <c r="G35" s="13">
        <v>0</v>
      </c>
      <c r="H35" s="13">
        <f>$G$35*6</f>
        <v>0</v>
      </c>
      <c r="I35" s="3" t="s">
        <v>67</v>
      </c>
      <c r="J35" s="15">
        <f>$H$35/$H$38</f>
        <v>0</v>
      </c>
      <c r="K35" s="15">
        <f>$H$35/$H$9</f>
        <v>0</v>
      </c>
      <c r="L35" s="21"/>
      <c r="O35" s="1"/>
      <c r="P35" s="1"/>
      <c r="Q35" s="1"/>
      <c r="R35" s="1"/>
    </row>
    <row r="36" spans="1:18" ht="33.75" customHeight="1" x14ac:dyDescent="0.3">
      <c r="A36" s="19"/>
      <c r="B36" s="32" t="s">
        <v>68</v>
      </c>
      <c r="C36" s="33"/>
      <c r="D36" s="33"/>
      <c r="E36" s="34"/>
      <c r="F36" s="4" t="s">
        <v>69</v>
      </c>
      <c r="G36" s="13">
        <v>0.199933</v>
      </c>
      <c r="H36" s="13">
        <f>$G$36*6</f>
        <v>1.1995979999999999</v>
      </c>
      <c r="I36" s="3" t="s">
        <v>70</v>
      </c>
      <c r="J36" s="15">
        <f>$H$36/$H$38</f>
        <v>0.18421910992352347</v>
      </c>
      <c r="K36" s="15">
        <f>$H$36/$H$9</f>
        <v>0.14994974999999999</v>
      </c>
      <c r="L36" s="21"/>
      <c r="O36" s="1"/>
      <c r="P36" s="1"/>
      <c r="Q36" s="1"/>
      <c r="R36" s="1"/>
    </row>
    <row r="37" spans="1:18" ht="17.25" customHeight="1" x14ac:dyDescent="0.3">
      <c r="A37" s="19"/>
      <c r="B37" s="32" t="s">
        <v>71</v>
      </c>
      <c r="C37" s="33"/>
      <c r="D37" s="33"/>
      <c r="E37" s="34"/>
      <c r="F37" s="4" t="s">
        <v>72</v>
      </c>
      <c r="G37" s="13">
        <v>0.302371</v>
      </c>
      <c r="H37" s="13">
        <f>$G$37*6</f>
        <v>1.8142260000000001</v>
      </c>
      <c r="I37" s="3" t="s">
        <v>73</v>
      </c>
      <c r="J37" s="15">
        <f>$H$37/$H$38</f>
        <v>0.27860591541509266</v>
      </c>
      <c r="K37" s="15">
        <f>$H$37/$H$9</f>
        <v>0.22677825000000001</v>
      </c>
      <c r="L37" s="21"/>
      <c r="O37" s="1"/>
      <c r="P37" s="1"/>
      <c r="Q37" s="1"/>
      <c r="R37" s="1"/>
    </row>
    <row r="38" spans="1:18" ht="17.25" customHeight="1" x14ac:dyDescent="0.3">
      <c r="A38" s="19"/>
      <c r="B38" s="32" t="s">
        <v>74</v>
      </c>
      <c r="C38" s="33"/>
      <c r="D38" s="33"/>
      <c r="E38" s="34"/>
      <c r="F38" s="4" t="s">
        <v>75</v>
      </c>
      <c r="G38" s="13">
        <v>1.0852999999999999</v>
      </c>
      <c r="H38" s="13">
        <f>$G$38*6</f>
        <v>6.5117999999999991</v>
      </c>
      <c r="I38" s="3" t="s">
        <v>76</v>
      </c>
      <c r="J38" s="15">
        <f>$H$38/$H$38</f>
        <v>1</v>
      </c>
      <c r="K38" s="15">
        <f>$H$38/$H$9</f>
        <v>0.81397499999999989</v>
      </c>
      <c r="L38" s="21"/>
      <c r="O38" s="1"/>
      <c r="P38" s="1"/>
      <c r="Q38" s="1"/>
      <c r="R38" s="1"/>
    </row>
    <row r="39" spans="1:18" ht="17.25" customHeight="1" x14ac:dyDescent="0.3">
      <c r="A39" s="19"/>
      <c r="B39" s="32" t="s">
        <v>77</v>
      </c>
      <c r="C39" s="33"/>
      <c r="D39" s="33"/>
      <c r="E39" s="34"/>
      <c r="F39" s="3" t="s">
        <v>78</v>
      </c>
      <c r="G39" s="11">
        <f>IF((SQRT(2)*($G$33/$G$37))&lt;0.49999999999,1,ROUNDDOWN((SQRT(2)*($G$33/$G$37)),0))</f>
        <v>4</v>
      </c>
      <c r="H39" s="16"/>
      <c r="I39" s="16"/>
      <c r="J39" s="16"/>
      <c r="K39" s="16"/>
      <c r="L39" s="21"/>
      <c r="O39" s="1"/>
      <c r="P39" s="1"/>
      <c r="Q39" s="1"/>
      <c r="R39" s="1"/>
    </row>
    <row r="40" spans="1:18" ht="17.25" customHeight="1" x14ac:dyDescent="0.3">
      <c r="A40" s="19"/>
      <c r="B40" s="16"/>
      <c r="C40" s="16"/>
      <c r="D40" s="16"/>
      <c r="E40" s="16"/>
      <c r="F40" s="16"/>
      <c r="G40" s="16"/>
      <c r="H40" s="16"/>
      <c r="I40" s="16"/>
      <c r="J40" s="16"/>
      <c r="K40" s="16"/>
      <c r="L40" s="21"/>
      <c r="O40" s="1"/>
      <c r="P40" s="1"/>
      <c r="Q40" s="1"/>
      <c r="R40" s="1"/>
    </row>
    <row r="41" spans="1:18" ht="17.25" customHeight="1" x14ac:dyDescent="0.3">
      <c r="A41" s="19"/>
      <c r="B41" s="16"/>
      <c r="C41" s="16"/>
      <c r="D41" s="16"/>
      <c r="E41" s="16"/>
      <c r="F41" s="16"/>
      <c r="G41" s="16"/>
      <c r="H41" s="16"/>
      <c r="I41" s="16"/>
      <c r="J41" s="16"/>
      <c r="K41" s="16"/>
      <c r="L41" s="21"/>
      <c r="O41" s="1"/>
      <c r="P41" s="1"/>
      <c r="Q41" s="1"/>
      <c r="R41" s="1"/>
    </row>
    <row r="42" spans="1:18" ht="17.25" customHeight="1" x14ac:dyDescent="0.3">
      <c r="A42" s="19"/>
      <c r="B42" s="35" t="str">
        <f>IF($K$37&lt;$K$13, $P$42, IF($K$37&gt;$K$15, $Q$42, $R$42))</f>
        <v>Das Messsystem ist bedingt faehig</v>
      </c>
      <c r="C42" s="35"/>
      <c r="D42" s="35"/>
      <c r="E42" s="35"/>
      <c r="F42" s="35"/>
      <c r="G42" s="35"/>
      <c r="H42" s="35"/>
      <c r="I42" s="16"/>
      <c r="J42" s="16"/>
      <c r="K42" s="16"/>
      <c r="L42" s="21"/>
      <c r="O42" s="1"/>
      <c r="P42" s="1" t="s">
        <v>79</v>
      </c>
      <c r="Q42" s="1" t="s">
        <v>80</v>
      </c>
      <c r="R42" s="1" t="s">
        <v>81</v>
      </c>
    </row>
    <row r="43" spans="1:18" ht="17.25" customHeight="1" x14ac:dyDescent="0.3">
      <c r="A43" s="19"/>
      <c r="B43" s="35" t="str">
        <f>IF($G$39&lt;5, $P$43, $Q$43)</f>
        <v>(ndc) Der Messprozess ist nicht in der Lage genuegend viele Teile unterscheidbar zu messen</v>
      </c>
      <c r="C43" s="35"/>
      <c r="D43" s="35"/>
      <c r="E43" s="35"/>
      <c r="F43" s="35"/>
      <c r="G43" s="35"/>
      <c r="H43" s="35"/>
      <c r="I43" s="16"/>
      <c r="J43" s="16"/>
      <c r="K43" s="16"/>
      <c r="L43" s="21"/>
      <c r="O43" s="1"/>
      <c r="P43" s="1" t="s">
        <v>82</v>
      </c>
      <c r="Q43" s="1" t="s">
        <v>83</v>
      </c>
      <c r="R43" s="1"/>
    </row>
    <row r="44" spans="1:18" ht="17.25" customHeight="1" x14ac:dyDescent="0.3">
      <c r="A44" s="19"/>
      <c r="B44" s="35" t="str">
        <f>IF($O$44=0, $P$44, $Q$44)</f>
        <v>Der Einfluss durch den Pruefer ist  signifikant</v>
      </c>
      <c r="C44" s="35"/>
      <c r="D44" s="35"/>
      <c r="E44" s="35"/>
      <c r="F44" s="35"/>
      <c r="G44" s="35"/>
      <c r="H44" s="35"/>
      <c r="I44" s="16"/>
      <c r="J44" s="16"/>
      <c r="K44" s="16"/>
      <c r="L44" s="21"/>
      <c r="O44" s="1">
        <v>1</v>
      </c>
      <c r="P44" s="1" t="s">
        <v>84</v>
      </c>
      <c r="Q44" s="1" t="s">
        <v>85</v>
      </c>
      <c r="R44" s="1"/>
    </row>
    <row r="45" spans="1:18" ht="17.25" customHeight="1" x14ac:dyDescent="0.3">
      <c r="A45" s="19"/>
      <c r="B45" s="35" t="str">
        <f>IF($O$45=0, $P$45, $Q$45)</f>
        <v>Der Einfluss durch die einzelnen Teile ist signifikant</v>
      </c>
      <c r="C45" s="35"/>
      <c r="D45" s="35"/>
      <c r="E45" s="35"/>
      <c r="F45" s="35"/>
      <c r="G45" s="35"/>
      <c r="H45" s="35"/>
      <c r="I45" s="16"/>
      <c r="J45" s="16"/>
      <c r="K45" s="16"/>
      <c r="L45" s="21"/>
      <c r="O45" s="1">
        <v>1</v>
      </c>
      <c r="P45" s="1" t="s">
        <v>86</v>
      </c>
      <c r="Q45" s="1" t="s">
        <v>87</v>
      </c>
      <c r="R45" s="1"/>
    </row>
    <row r="46" spans="1:18" ht="17.25" customHeight="1" x14ac:dyDescent="0.3">
      <c r="A46" s="19"/>
      <c r="B46" s="35" t="str">
        <f>IF($O$46=0, $P$46, $Q$46)</f>
        <v>Der Einfluss durch die Wechselwirkung Pruefer und Teil ist  signifikant</v>
      </c>
      <c r="C46" s="35"/>
      <c r="D46" s="35"/>
      <c r="E46" s="35"/>
      <c r="F46" s="35"/>
      <c r="G46" s="35"/>
      <c r="H46" s="35"/>
      <c r="I46" s="16"/>
      <c r="J46" s="16"/>
      <c r="K46" s="16"/>
      <c r="L46" s="21"/>
      <c r="O46" s="1">
        <v>1</v>
      </c>
      <c r="P46" s="1" t="s">
        <v>88</v>
      </c>
      <c r="Q46" s="1" t="s">
        <v>89</v>
      </c>
      <c r="R46" s="1"/>
    </row>
    <row r="47" spans="1:18" ht="17.25" customHeight="1" x14ac:dyDescent="0.3">
      <c r="A47" s="19"/>
      <c r="B47" s="16"/>
      <c r="C47" s="16"/>
      <c r="D47" s="16"/>
      <c r="E47" s="16"/>
      <c r="F47" s="16"/>
      <c r="G47" s="16"/>
      <c r="H47" s="16"/>
      <c r="I47" s="16"/>
      <c r="J47" s="16"/>
      <c r="K47" s="16"/>
      <c r="L47" s="21"/>
      <c r="O47" s="1"/>
      <c r="P47" s="1"/>
      <c r="Q47" s="1"/>
      <c r="R47" s="1"/>
    </row>
    <row r="48" spans="1:18" ht="17.25" customHeight="1" x14ac:dyDescent="0.3">
      <c r="A48" s="19"/>
      <c r="B48" s="16"/>
      <c r="C48" s="16"/>
      <c r="D48" s="16"/>
      <c r="E48" s="16"/>
      <c r="F48" s="16"/>
      <c r="G48" s="17"/>
      <c r="H48" s="17" t="str">
        <f>($J$31)</f>
        <v>Anteil an Gesamtstreu- breite</v>
      </c>
      <c r="I48" s="17" t="str">
        <f>($K$31)</f>
        <v>Anteil der Toleranz</v>
      </c>
      <c r="J48" s="16"/>
      <c r="K48" s="16"/>
      <c r="L48" s="21"/>
      <c r="O48" s="1"/>
      <c r="P48" s="1"/>
      <c r="Q48" s="1"/>
      <c r="R48" s="1"/>
    </row>
    <row r="49" spans="1:18" ht="17.25" customHeight="1" x14ac:dyDescent="0.3">
      <c r="A49" s="19"/>
      <c r="B49" s="16"/>
      <c r="C49" s="17">
        <f>($K$13)</f>
        <v>0.1</v>
      </c>
      <c r="D49" s="17">
        <f>($K$37)</f>
        <v>0.22677825000000001</v>
      </c>
      <c r="E49" s="16"/>
      <c r="F49" s="16"/>
      <c r="G49" s="17" t="str">
        <f>($I$34)</f>
        <v>%AV</v>
      </c>
      <c r="H49" s="17">
        <f>($J$34)</f>
        <v>0.20900856905924634</v>
      </c>
      <c r="I49" s="17">
        <f>($K$34)</f>
        <v>0.17012775000000002</v>
      </c>
      <c r="J49" s="16"/>
      <c r="K49" s="16"/>
      <c r="L49" s="21"/>
      <c r="O49" s="1"/>
      <c r="P49" s="1"/>
      <c r="Q49" s="1"/>
      <c r="R49" s="1"/>
    </row>
    <row r="50" spans="1:18" ht="17.25" customHeight="1" x14ac:dyDescent="0.3">
      <c r="A50" s="19"/>
      <c r="B50" s="16"/>
      <c r="C50" s="17">
        <f>($K$14)-($K$13)</f>
        <v>0.19999999999999998</v>
      </c>
      <c r="D50" s="16"/>
      <c r="E50" s="16"/>
      <c r="F50" s="16"/>
      <c r="G50" s="17" t="str">
        <f>($I$35)</f>
        <v>%IA</v>
      </c>
      <c r="H50" s="17">
        <f>($J$35)</f>
        <v>0</v>
      </c>
      <c r="I50" s="17">
        <f>($K$35)</f>
        <v>0</v>
      </c>
      <c r="J50" s="16"/>
      <c r="K50" s="16"/>
      <c r="L50" s="21"/>
      <c r="O50" s="1"/>
      <c r="P50" s="1"/>
      <c r="Q50" s="1"/>
      <c r="R50" s="1"/>
    </row>
    <row r="51" spans="1:18" ht="17.25" customHeight="1" x14ac:dyDescent="0.3">
      <c r="A51" s="19"/>
      <c r="B51" s="16"/>
      <c r="C51" s="17">
        <f>1-(($C$50)+($C$49))</f>
        <v>0.7</v>
      </c>
      <c r="D51" s="16"/>
      <c r="E51" s="16"/>
      <c r="F51" s="16"/>
      <c r="G51" s="17" t="str">
        <f>($I$36)</f>
        <v>%EV</v>
      </c>
      <c r="H51" s="17">
        <f>($J$36)</f>
        <v>0.18421910992352347</v>
      </c>
      <c r="I51" s="17">
        <f>($K$36)</f>
        <v>0.14994974999999999</v>
      </c>
      <c r="J51" s="16"/>
      <c r="K51" s="16"/>
      <c r="L51" s="21"/>
      <c r="O51" s="1"/>
      <c r="P51" s="1"/>
      <c r="Q51" s="1"/>
      <c r="R51" s="1"/>
    </row>
    <row r="52" spans="1:18" ht="17.25" customHeight="1" x14ac:dyDescent="0.3">
      <c r="A52" s="19"/>
      <c r="B52" s="16"/>
      <c r="C52" s="16"/>
      <c r="D52" s="16"/>
      <c r="E52" s="16"/>
      <c r="F52" s="16"/>
      <c r="G52" s="17" t="str">
        <f>($I$37)</f>
        <v>%GRR</v>
      </c>
      <c r="H52" s="17">
        <f>($J$37)</f>
        <v>0.27860591541509266</v>
      </c>
      <c r="I52" s="17">
        <f>($K$37)</f>
        <v>0.22677825000000001</v>
      </c>
      <c r="J52" s="16"/>
      <c r="K52" s="16"/>
      <c r="L52" s="21"/>
      <c r="O52" s="1"/>
      <c r="P52" s="1"/>
      <c r="Q52" s="1"/>
      <c r="R52" s="1"/>
    </row>
    <row r="53" spans="1:18" ht="17.25" customHeight="1" x14ac:dyDescent="0.3">
      <c r="A53" s="19"/>
      <c r="B53" s="16"/>
      <c r="C53" s="16"/>
      <c r="D53" s="16"/>
      <c r="E53" s="16"/>
      <c r="F53" s="16"/>
      <c r="G53" s="16"/>
      <c r="H53" s="16"/>
      <c r="I53" s="16"/>
      <c r="J53" s="16"/>
      <c r="K53" s="16"/>
      <c r="L53" s="21"/>
      <c r="O53" s="1"/>
      <c r="P53" s="1"/>
      <c r="Q53" s="1"/>
      <c r="R53" s="1"/>
    </row>
    <row r="54" spans="1:18" ht="17.25" customHeight="1" x14ac:dyDescent="0.3">
      <c r="A54" s="19"/>
      <c r="B54" s="16"/>
      <c r="C54" s="16"/>
      <c r="D54" s="16"/>
      <c r="E54" s="16"/>
      <c r="F54" s="16"/>
      <c r="G54" s="16"/>
      <c r="H54" s="16"/>
      <c r="I54" s="16"/>
      <c r="J54" s="16"/>
      <c r="K54" s="16"/>
      <c r="L54" s="21"/>
      <c r="O54" s="1"/>
      <c r="P54" s="1"/>
      <c r="Q54" s="1"/>
      <c r="R54" s="1"/>
    </row>
    <row r="55" spans="1:18" ht="17.25" customHeight="1" x14ac:dyDescent="0.3">
      <c r="A55" s="20"/>
      <c r="B55" s="18"/>
      <c r="C55" s="18"/>
      <c r="D55" s="18"/>
      <c r="E55" s="18"/>
      <c r="F55" s="18"/>
      <c r="G55" s="18"/>
      <c r="H55" s="18"/>
      <c r="I55" s="18"/>
      <c r="J55" s="18"/>
      <c r="K55" s="18"/>
      <c r="L55" s="22"/>
      <c r="O55" s="1"/>
      <c r="P55" s="1"/>
      <c r="Q55" s="1"/>
      <c r="R55" s="1"/>
    </row>
    <row r="56" spans="1:18" ht="17.25" customHeight="1" x14ac:dyDescent="0.3">
      <c r="O56" s="1"/>
      <c r="P56" s="1"/>
      <c r="Q56" s="1"/>
      <c r="R56" s="1"/>
    </row>
    <row r="57" spans="1:18" ht="17.25" customHeight="1" x14ac:dyDescent="0.3">
      <c r="O57" s="1"/>
      <c r="P57" s="1"/>
      <c r="Q57" s="1"/>
      <c r="R57" s="1"/>
    </row>
    <row r="58" spans="1:18" ht="17.25" customHeight="1" x14ac:dyDescent="0.3">
      <c r="O58" s="1"/>
      <c r="P58" s="1"/>
      <c r="Q58" s="1"/>
      <c r="R58" s="1"/>
    </row>
    <row r="59" spans="1:18" ht="17.25" customHeight="1" x14ac:dyDescent="0.3">
      <c r="O59" s="1"/>
      <c r="P59" s="1"/>
      <c r="Q59" s="1"/>
      <c r="R59" s="1"/>
    </row>
    <row r="60" spans="1:18" ht="17.25" customHeight="1" x14ac:dyDescent="0.3">
      <c r="O60" s="1"/>
      <c r="P60" s="1"/>
      <c r="Q60" s="1"/>
      <c r="R60" s="1"/>
    </row>
    <row r="61" spans="1:18" ht="17.25" customHeight="1" x14ac:dyDescent="0.3"/>
    <row r="62" spans="1:18" ht="17.25" customHeight="1" x14ac:dyDescent="0.3"/>
    <row r="63" spans="1:18" ht="17.25" customHeight="1" x14ac:dyDescent="0.3"/>
    <row r="64" spans="1:18" ht="17.25" customHeight="1" x14ac:dyDescent="0.3"/>
    <row r="65" ht="17.25" customHeight="1" x14ac:dyDescent="0.3"/>
    <row r="66" ht="17.25" customHeight="1" x14ac:dyDescent="0.3"/>
    <row r="67" ht="17.25" customHeight="1" x14ac:dyDescent="0.3"/>
    <row r="68" ht="17.25" customHeight="1" x14ac:dyDescent="0.3"/>
    <row r="69" ht="17.25" customHeight="1" x14ac:dyDescent="0.3"/>
    <row r="70" ht="17.25" customHeight="1" x14ac:dyDescent="0.3"/>
  </sheetData>
  <mergeCells count="51">
    <mergeCell ref="B46:H46"/>
    <mergeCell ref="B33:E33"/>
    <mergeCell ref="B34:E34"/>
    <mergeCell ref="B35:E35"/>
    <mergeCell ref="B36:E36"/>
    <mergeCell ref="B37:E37"/>
    <mergeCell ref="B38:E38"/>
    <mergeCell ref="B39:E39"/>
    <mergeCell ref="B42:H42"/>
    <mergeCell ref="B43:H43"/>
    <mergeCell ref="B44:H44"/>
    <mergeCell ref="B45:H45"/>
    <mergeCell ref="I15:J15"/>
    <mergeCell ref="D17:E17"/>
    <mergeCell ref="G17:H17"/>
    <mergeCell ref="J17:K17"/>
    <mergeCell ref="B12:D12"/>
    <mergeCell ref="B13:D13"/>
    <mergeCell ref="B14:C14"/>
    <mergeCell ref="B15:C15"/>
    <mergeCell ref="E12:G12"/>
    <mergeCell ref="E13:G13"/>
    <mergeCell ref="E14:G14"/>
    <mergeCell ref="E15:G15"/>
    <mergeCell ref="J7:K7"/>
    <mergeCell ref="J8:K8"/>
    <mergeCell ref="I12:K12"/>
    <mergeCell ref="I13:J13"/>
    <mergeCell ref="I14:J14"/>
    <mergeCell ref="F4:H4"/>
    <mergeCell ref="F5:H5"/>
    <mergeCell ref="F6:H6"/>
    <mergeCell ref="F7:H7"/>
    <mergeCell ref="B32:E32"/>
    <mergeCell ref="B10:K10"/>
    <mergeCell ref="C4:D4"/>
    <mergeCell ref="C5:D5"/>
    <mergeCell ref="J9:K9"/>
    <mergeCell ref="C6:D6"/>
    <mergeCell ref="C7:D7"/>
    <mergeCell ref="C8:D8"/>
    <mergeCell ref="C9:D9"/>
    <mergeCell ref="J4:K4"/>
    <mergeCell ref="J5:K5"/>
    <mergeCell ref="J6:K6"/>
    <mergeCell ref="B2:D2"/>
    <mergeCell ref="E2:H2"/>
    <mergeCell ref="I2:K2"/>
    <mergeCell ref="B3:D3"/>
    <mergeCell ref="E3:H3"/>
    <mergeCell ref="I3:K3"/>
  </mergeCells>
  <conditionalFormatting sqref="K37">
    <cfRule type="expression" dxfId="7" priority="1">
      <formula>IF(($K$37&lt;$K$13),TRUE)</formula>
    </cfRule>
  </conditionalFormatting>
  <conditionalFormatting sqref="K37">
    <cfRule type="expression" dxfId="6" priority="2">
      <formula>IF((AND($K$37&lt;$K$14,$K37&gt;K13)),TRUE)</formula>
    </cfRule>
  </conditionalFormatting>
  <conditionalFormatting sqref="K37">
    <cfRule type="expression" dxfId="5" priority="3">
      <formula>IF(($K$37&gt;$K$14),TRUE)</formula>
    </cfRule>
  </conditionalFormatting>
  <conditionalFormatting sqref="B42">
    <cfRule type="expression" dxfId="4" priority="4">
      <formula>IF(($K$37&lt;$K$13),TRUE)</formula>
    </cfRule>
  </conditionalFormatting>
  <conditionalFormatting sqref="B42">
    <cfRule type="expression" dxfId="3" priority="5">
      <formula>IF((AND($K$37&lt;$K$14,$K37&gt;K13)),TRUE)</formula>
    </cfRule>
  </conditionalFormatting>
  <conditionalFormatting sqref="B42">
    <cfRule type="expression" dxfId="2" priority="6">
      <formula>IF(($K$37&gt;$K$14),TRUE)</formula>
    </cfRule>
  </conditionalFormatting>
  <conditionalFormatting sqref="H15">
    <cfRule type="expression" dxfId="1" priority="7">
      <formula>IF((($H$12*$H$13*$H$14)&gt;29),TRUE)</formula>
    </cfRule>
  </conditionalFormatting>
  <conditionalFormatting sqref="H15">
    <cfRule type="expression" dxfId="0" priority="8">
      <formula>IF((($H$12*$H$13*$H$14)&lt;30),TRUE)</formula>
    </cfRule>
  </conditionalFormatting>
  <dataValidations count="2">
    <dataValidation type="custom" allowBlank="1" showInputMessage="1" showErrorMessage="1" sqref="C19 C20 C21 C22 C23 C24 C25 C26 C27 C28 D19 D20 D21 D22 D23 D24 D25 D26 D27 D28 E19 E20 E21 E22 E23 E24 E25 E26 E27 E28 F19 F20 F21 F22 F23 F24 F25 F26 F27 F28 G19 G20 G21 G22 G23 G24 G25 G26 G27 G28 H19 H20 H21 H22 H23 H24 H25 H26 H27 H28 I19 I20 I21 I22 I23 I24 I25 I26 I27 I28 J19 J20 J21 J22 J23 J24 J25 J26 J27 J28 K19 K20 K21 K22 K23 K24 K25 K26 K27 K28 F8 F9 K13" xr:uid="{90A4BF5B-09CA-41CA-BF25-1631F8F51ECF}">
      <formula1>ISNUMBER(C8)</formula1>
    </dataValidation>
    <dataValidation type="custom" allowBlank="1" showInputMessage="1" showErrorMessage="1" sqref="K14 K15" xr:uid="{E1B367AC-5816-46F9-BCEF-7A10BFECEA52}">
      <formula1>ISNUMBER(K14:K14)</formula1>
    </dataValidation>
  </dataValidations>
  <printOptions horizontalCentered="1" verticalCentered="1" gridLinesSet="0"/>
  <pageMargins left="0.7" right="0.7" top="0.75" bottom="0.75" header="0.3" footer="0.3"/>
  <pageSetup paperSize="0" scale="70" firstPageNumber="0" fitToWidth="0" fitToHeight="0" orientation="portrait" horizontalDpi="0" verticalDpi="0" copies="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Tabelle1</vt:lpstr>
      <vt:lpstr>Tabelle2</vt:lpstr>
      <vt:lpstr>Tabelle2!Druckbereich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2022-07-20T09:48:50Z</dcterms:created>
  <dcterms:modified xsi:type="dcterms:W3CDTF">2022-07-20T10:43:35Z</dcterms:modified>
  <cp:category/>
  <cp:contentStatus/>
</cp:coreProperties>
</file>